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F6b!$A$3:$G$17</definedName>
    <definedName name="_xlnm._FilterDatabase" localSheetId="3" hidden="1">F6c!$B$3:$H$79</definedName>
    <definedName name="_xlnm._FilterDatabase" localSheetId="4" hidden="1">F6d!$A$3:$G$27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" l="1"/>
  <c r="G5" i="4"/>
  <c r="F5" i="4"/>
  <c r="E5" i="4"/>
  <c r="C5" i="4"/>
  <c r="D5" i="4"/>
  <c r="B5" i="4"/>
  <c r="B4" i="4" s="1"/>
  <c r="G17" i="2"/>
  <c r="G7" i="2"/>
  <c r="G8" i="2"/>
  <c r="G9" i="2"/>
  <c r="G10" i="2"/>
  <c r="G11" i="2"/>
  <c r="G12" i="2"/>
  <c r="G13" i="2"/>
  <c r="G14" i="2"/>
  <c r="G15" i="2"/>
  <c r="G16" i="2"/>
  <c r="G6" i="2"/>
  <c r="B5" i="2"/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8" i="2"/>
  <c r="D27" i="2"/>
  <c r="D26" i="2"/>
  <c r="D25" i="2"/>
  <c r="D24" i="2"/>
  <c r="D23" i="2"/>
  <c r="D22" i="2"/>
  <c r="D21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B16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C4" i="4" s="1"/>
  <c r="B7" i="4"/>
  <c r="G6" i="4"/>
  <c r="F4" i="4"/>
  <c r="B27" i="4"/>
  <c r="H77" i="3"/>
  <c r="H76" i="3"/>
  <c r="H75" i="3"/>
  <c r="H74" i="3"/>
  <c r="G73" i="3"/>
  <c r="F73" i="3"/>
  <c r="E73" i="3"/>
  <c r="H73" i="3" s="1"/>
  <c r="D73" i="3"/>
  <c r="D42" i="3" s="1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G28" i="2"/>
  <c r="G27" i="2"/>
  <c r="G26" i="2"/>
  <c r="G25" i="2"/>
  <c r="G24" i="2"/>
  <c r="G23" i="2"/>
  <c r="G22" i="2"/>
  <c r="G21" i="2"/>
  <c r="F20" i="2"/>
  <c r="E20" i="2"/>
  <c r="D20" i="2"/>
  <c r="C20" i="2"/>
  <c r="B20" i="2"/>
  <c r="F5" i="2"/>
  <c r="E5" i="2"/>
  <c r="D5" i="2"/>
  <c r="D30" i="2" s="1"/>
  <c r="C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H98" i="1" s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E30" i="2" l="1"/>
  <c r="F5" i="3"/>
  <c r="H16" i="3"/>
  <c r="H5" i="3" s="1"/>
  <c r="H43" i="1"/>
  <c r="H23" i="1"/>
  <c r="H13" i="1"/>
  <c r="D4" i="1"/>
  <c r="C79" i="1"/>
  <c r="G79" i="1"/>
  <c r="C5" i="3"/>
  <c r="C79" i="3" s="1"/>
  <c r="G5" i="3"/>
  <c r="G79" i="3" s="1"/>
  <c r="E4" i="4"/>
  <c r="E27" i="4" s="1"/>
  <c r="C16" i="4"/>
  <c r="F4" i="1"/>
  <c r="H33" i="1"/>
  <c r="H53" i="1"/>
  <c r="H57" i="1"/>
  <c r="D79" i="1"/>
  <c r="B30" i="2"/>
  <c r="F30" i="2"/>
  <c r="D5" i="3"/>
  <c r="D79" i="3" s="1"/>
  <c r="H36" i="3"/>
  <c r="H43" i="3"/>
  <c r="F79" i="1"/>
  <c r="C4" i="1"/>
  <c r="C154" i="1" s="1"/>
  <c r="G4" i="1"/>
  <c r="G154" i="1" s="1"/>
  <c r="H66" i="1"/>
  <c r="H70" i="1"/>
  <c r="H88" i="1"/>
  <c r="H108" i="1"/>
  <c r="H128" i="1"/>
  <c r="H132" i="1"/>
  <c r="C30" i="2"/>
  <c r="F42" i="3"/>
  <c r="F79" i="3" s="1"/>
  <c r="H53" i="3"/>
  <c r="H62" i="3"/>
  <c r="F27" i="4"/>
  <c r="G7" i="4"/>
  <c r="D16" i="4"/>
  <c r="D27" i="4" s="1"/>
  <c r="G16" i="4"/>
  <c r="E5" i="3"/>
  <c r="H6" i="3"/>
  <c r="G20" i="2"/>
  <c r="G5" i="2"/>
  <c r="G30" i="2" s="1"/>
  <c r="E79" i="1"/>
  <c r="H80" i="1"/>
  <c r="E4" i="1"/>
  <c r="H5" i="1"/>
  <c r="H79" i="1"/>
  <c r="C27" i="4"/>
  <c r="E42" i="3"/>
  <c r="H42" i="3" s="1"/>
  <c r="G11" i="4"/>
  <c r="G4" i="4" s="1"/>
  <c r="G27" i="4" l="1"/>
  <c r="H4" i="1"/>
  <c r="H154" i="1" s="1"/>
  <c r="D154" i="1"/>
  <c r="F154" i="1"/>
  <c r="H79" i="3"/>
  <c r="E154" i="1"/>
  <c r="E79" i="3"/>
</calcChain>
</file>

<file path=xl/sharedStrings.xml><?xml version="1.0" encoding="utf-8"?>
<sst xmlns="http://schemas.openxmlformats.org/spreadsheetml/2006/main" count="480" uniqueCount="343">
  <si>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</si>
  <si>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</si>
  <si>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</si>
  <si>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</si>
  <si>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</si>
  <si>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</si>
  <si>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</si>
  <si>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</si>
  <si>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</si>
  <si>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</si>
  <si>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</si>
  <si>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</si>
  <si>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</si>
  <si>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</si>
  <si>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</si>
  <si>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</si>
  <si>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</si>
  <si>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</si>
  <si>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</si>
  <si>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</si>
  <si>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</si>
  <si>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</si>
  <si>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</si>
  <si>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</si>
  <si>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</si>
  <si>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</si>
  <si>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</si>
  <si>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</si>
  <si>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</si>
  <si>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</si>
  <si>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</si>
  <si>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</si>
  <si>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</si>
  <si>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</si>
  <si>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</si>
  <si>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</si>
  <si>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</si>
  <si>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</si>
  <si>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</si>
  <si>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</si>
  <si>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</si>
  <si>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</si>
  <si>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</si>
  <si>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</si>
  <si>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</si>
  <si>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</si>
  <si>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</si>
  <si>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</si>
  <si>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</si>
  <si>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</si>
  <si>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</si>
  <si>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</si>
  <si>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</si>
  <si>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</si>
  <si>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</si>
  <si>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</si>
  <si>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</si>
  <si>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</si>
  <si>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</si>
  <si>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</si>
  <si>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</si>
  <si>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</si>
  <si>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</si>
  <si>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</si>
  <si>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</si>
  <si>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</si>
  <si>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</si>
  <si>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</si>
  <si>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</si>
  <si>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</si>
  <si>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</si>
  <si>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</si>
  <si>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</si>
  <si>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</si>
  <si>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</si>
  <si>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</si>
  <si>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</si>
  <si>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</si>
  <si>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</si>
  <si>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</si>
  <si>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</si>
  <si>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</si>
  <si>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</si>
  <si>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</si>
  <si>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</si>
  <si>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</si>
  <si>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</si>
  <si>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</si>
  <si>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</si>
  <si>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</si>
  <si>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</si>
  <si>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</si>
  <si>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</si>
  <si>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</si>
  <si>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</si>
  <si>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</si>
  <si>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</si>
  <si>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</si>
  <si>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</si>
  <si>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</si>
  <si>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</si>
  <si>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</si>
  <si>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</si>
  <si>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</si>
  <si>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</si>
  <si>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</si>
  <si>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</si>
  <si>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</si>
  <si>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</si>
  <si>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</si>
  <si>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</si>
  <si>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</si>
  <si>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</si>
  <si>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</si>
  <si>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</si>
  <si>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</si>
  <si>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</si>
  <si>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</si>
  <si>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</si>
  <si>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</si>
  <si>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</si>
  <si>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</si>
  <si>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</si>
  <si>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</si>
  <si>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</si>
  <si>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</si>
  <si>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</si>
  <si>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</si>
  <si>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</si>
  <si>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</si>
  <si>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</si>
  <si>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</si>
  <si>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</si>
  <si>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</si>
  <si>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</si>
  <si>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</si>
  <si>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</si>
  <si>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</si>
  <si>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</si>
  <si>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</si>
  <si>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</si>
  <si>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</si>
  <si>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</si>
  <si>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</si>
  <si>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</si>
  <si>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</si>
  <si>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</si>
  <si>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</si>
  <si>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</si>
  <si>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</si>
  <si>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</si>
  <si>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</si>
  <si>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</si>
  <si>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</si>
  <si>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</si>
  <si>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</si>
  <si>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</si>
  <si>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</si>
  <si>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</si>
  <si>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</si>
  <si>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</si>
  <si>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</si>
  <si>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</si>
  <si>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</si>
  <si>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</si>
  <si>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</si>
  <si>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</si>
  <si>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</si>
  <si>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</si>
  <si>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</si>
  <si>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</si>
  <si>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</si>
  <si>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</si>
  <si>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</si>
  <si>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</si>
  <si>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</si>
  <si>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</si>
  <si>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</si>
  <si>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</si>
  <si>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</si>
  <si>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</si>
  <si>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</si>
  <si>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</si>
  <si>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</si>
  <si>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</si>
  <si>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</si>
  <si>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</si>
  <si>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</si>
  <si>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</si>
  <si>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</si>
  <si>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</si>
  <si>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</si>
  <si>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</si>
  <si>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</si>
  <si>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</si>
  <si>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</si>
  <si>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</si>
  <si>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</si>
  <si>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</si>
  <si>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</si>
  <si>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</si>
  <si>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</si>
  <si>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</si>
  <si>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</si>
  <si>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</si>
  <si>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</si>
  <si>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</si>
  <si>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</si>
  <si>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</si>
  <si>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</si>
  <si>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</si>
  <si>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</si>
  <si>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</si>
  <si>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</si>
  <si>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</si>
  <si>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</si>
  <si>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</si>
  <si>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</si>
  <si>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</si>
  <si>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</si>
  <si>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</si>
  <si>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</si>
  <si>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</si>
  <si>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</si>
  <si>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</si>
  <si>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</si>
  <si>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</si>
  <si>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</si>
  <si>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</si>
  <si>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</si>
  <si>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</si>
  <si>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</si>
  <si>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</si>
  <si>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</si>
  <si>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</si>
  <si>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</si>
  <si>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</si>
  <si>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</si>
  <si>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</si>
  <si>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</si>
  <si>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</si>
  <si>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</si>
  <si>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</si>
  <si>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</si>
  <si>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</si>
  <si>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</si>
  <si>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</si>
  <si>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</si>
  <si>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</si>
  <si>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</si>
  <si>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</si>
  <si>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</si>
  <si>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</si>
  <si>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</si>
  <si>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</si>
  <si>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</si>
  <si>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</si>
  <si>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</si>
  <si>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</si>
  <si>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</si>
  <si>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</si>
  <si>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</si>
  <si>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</si>
  <si>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</si>
  <si>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</si>
  <si>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</si>
  <si>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</si>
  <si>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</si>
  <si>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</si>
  <si>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</si>
  <si>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</si>
  <si>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</si>
  <si>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</si>
  <si>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</si>
  <si>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</si>
  <si>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</si>
  <si>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</si>
  <si>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</si>
  <si>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</si>
  <si>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</si>
  <si>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</si>
  <si>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</si>
  <si>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</si>
  <si>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</si>
  <si>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</si>
  <si>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</si>
  <si>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</si>
  <si>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</si>
  <si>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</si>
  <si>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</si>
  <si>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</si>
  <si>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</si>
  <si>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</si>
  <si>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</si>
  <si>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</si>
  <si>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</si>
  <si>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</si>
  <si>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</si>
  <si>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</si>
  <si>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</si>
  <si>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</si>
  <si>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</si>
  <si>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</si>
  <si>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</si>
  <si>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</si>
  <si>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</si>
  <si>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</si>
  <si>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</si>
  <si>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</si>
  <si>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</si>
  <si>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</si>
  <si>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</si>
  <si>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</si>
  <si>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</si>
  <si>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</si>
  <si>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</si>
  <si>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</si>
  <si>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</si>
  <si>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</si>
  <si>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</si>
  <si>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</si>
  <si>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</si>
  <si>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</si>
  <si>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</si>
  <si>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</si>
  <si>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</si>
  <si>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JUNTA DE AGUA POTABLE Y ALCANTARILLADO DE COMONFORT, GTO.
Clasificación por Objeto del Gasto (Capítulo y Concepto)
al 30 de Junio de 2017
PESOS</t>
  </si>
  <si>
    <t>JUNTA DE AGUA POTABLE Y ALCANTARILLADO DE COMONFORT, GTO.
Estado Analítico del Ejercicio del Presupuesto de Egresos Detallado - LDF
Clasificación Administrativa
al 30 de Junio de 2017
PESOS</t>
  </si>
  <si>
    <t>JUNTA DE AGUA POTABLE Y ALCANTARILLADO DE COMONFORT, GTO.
Estado Analítico del Ejercicio del Presupuesto de Egresos Detallado - LDF
Clasificación Funcional (Finalidad y Función)
al 30 de Junio de 2017
PESOS</t>
  </si>
  <si>
    <t>JUNTA DE AGUA POTABLE Y ALCANTARILLADO DE COMONFORT, GTO.
Estado Analítico del Ejercicio del Presupuesto de Egresos Detallado - LDF
Clasificación de Servicios Personales por Categoría
al 30 de Junio de 2017
PESOS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</si>
  <si>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</si>
  <si>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</si>
  <si>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</si>
  <si>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</si>
  <si>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</si>
  <si>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</si>
  <si>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</si>
  <si>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</si>
  <si>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</si>
  <si>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</si>
  <si>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</si>
  <si>
    <t>OPERACION PTAR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</si>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</sst>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4" fontId="7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2"/>
    </xf>
    <xf numFmtId="4" fontId="6" fillId="0" borderId="6" xfId="0" applyNumberFormat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0" xfId="1" applyProtection="1">
      <protection locked="0"/>
    </xf>
    <xf numFmtId="0" fontId="7" fillId="0" borderId="0" xfId="1"/>
    <xf numFmtId="0" fontId="9" fillId="0" borderId="0" xfId="1" applyFont="1"/>
    <xf numFmtId="0" fontId="10" fillId="0" borderId="1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top"/>
    </xf>
    <xf numFmtId="0" fontId="3" fillId="0" borderId="11" xfId="0" applyFont="1" applyBorder="1"/>
    <xf numFmtId="0" fontId="6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left"/>
    </xf>
    <xf numFmtId="0" fontId="7" fillId="0" borderId="11" xfId="0" applyFont="1" applyBorder="1"/>
    <xf numFmtId="0" fontId="7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justify" vertical="center"/>
    </xf>
    <xf numFmtId="0" fontId="7" fillId="0" borderId="12" xfId="0" applyFont="1" applyBorder="1"/>
    <xf numFmtId="0" fontId="3" fillId="0" borderId="12" xfId="0" applyFont="1" applyBorder="1"/>
    <xf numFmtId="0" fontId="7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B9" sqref="B9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326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22033345.66</v>
      </c>
      <c r="D4" s="5">
        <f t="shared" ref="D4:H4" si="0">D5+D13+D23+D33+D43+D53+D57+D66+D70</f>
        <v>180954</v>
      </c>
      <c r="E4" s="5">
        <f t="shared" si="0"/>
        <v>22214299.66</v>
      </c>
      <c r="F4" s="5">
        <f t="shared" si="0"/>
        <v>9584866.0099999998</v>
      </c>
      <c r="G4" s="5">
        <f t="shared" si="0"/>
        <v>9584866.0099999998</v>
      </c>
      <c r="H4" s="5">
        <f t="shared" si="0"/>
        <v>12629433.65</v>
      </c>
    </row>
    <row r="5" spans="1:8">
      <c r="A5" s="56" t="s">
        <v>9</v>
      </c>
      <c r="B5" s="57"/>
      <c r="C5" s="6">
        <f>SUM(C6:C12)</f>
        <v>8103213.9500000002</v>
      </c>
      <c r="D5" s="6">
        <f t="shared" ref="D5:H5" si="1">SUM(D6:D12)</f>
        <v>-40000</v>
      </c>
      <c r="E5" s="6">
        <f t="shared" si="1"/>
        <v>8063213.9500000002</v>
      </c>
      <c r="F5" s="6">
        <f t="shared" si="1"/>
        <v>3314214.6100000003</v>
      </c>
      <c r="G5" s="6">
        <f t="shared" si="1"/>
        <v>3314214.6100000003</v>
      </c>
      <c r="H5" s="6">
        <f t="shared" si="1"/>
        <v>4748999.34</v>
      </c>
    </row>
    <row r="6" spans="1:8">
      <c r="A6" s="35" t="s">
        <v>148</v>
      </c>
      <c r="B6" s="36" t="s">
        <v>10</v>
      </c>
      <c r="C6" s="7">
        <v>2808968.75</v>
      </c>
      <c r="D6" s="7">
        <v>-320725.38</v>
      </c>
      <c r="E6" s="7">
        <f>C6+D6</f>
        <v>2488243.37</v>
      </c>
      <c r="F6" s="7">
        <v>1164925.74</v>
      </c>
      <c r="G6" s="7">
        <v>1164925.74</v>
      </c>
      <c r="H6" s="7">
        <f>E6-F6</f>
        <v>1323317.6300000001</v>
      </c>
    </row>
    <row r="7" spans="1:8">
      <c r="A7" s="35" t="s">
        <v>149</v>
      </c>
      <c r="B7" s="36" t="s">
        <v>11</v>
      </c>
      <c r="C7" s="7">
        <v>2641130.83</v>
      </c>
      <c r="D7" s="7">
        <v>255725.38</v>
      </c>
      <c r="E7" s="7">
        <f t="shared" ref="E7:E12" si="2">C7+D7</f>
        <v>2896856.21</v>
      </c>
      <c r="F7" s="7">
        <v>1359937.86</v>
      </c>
      <c r="G7" s="7">
        <v>1359937.86</v>
      </c>
      <c r="H7" s="7">
        <f t="shared" ref="H7:H70" si="3">E7-F7</f>
        <v>1536918.3499999999</v>
      </c>
    </row>
    <row r="8" spans="1:8">
      <c r="A8" s="35" t="s">
        <v>150</v>
      </c>
      <c r="B8" s="36" t="s">
        <v>12</v>
      </c>
      <c r="C8" s="7">
        <v>1097304.67</v>
      </c>
      <c r="D8" s="7">
        <v>0</v>
      </c>
      <c r="E8" s="7">
        <f t="shared" si="2"/>
        <v>1097304.67</v>
      </c>
      <c r="F8" s="7">
        <v>230265.31</v>
      </c>
      <c r="G8" s="7">
        <v>230265.31</v>
      </c>
      <c r="H8" s="7">
        <f t="shared" si="3"/>
        <v>867039.35999999987</v>
      </c>
    </row>
    <row r="9" spans="1:8">
      <c r="A9" s="35" t="s">
        <v>151</v>
      </c>
      <c r="B9" s="36" t="s">
        <v>13</v>
      </c>
      <c r="C9" s="7"/>
      <c r="D9" s="7"/>
      <c r="E9" s="7">
        <f t="shared" si="2"/>
        <v>0</v>
      </c>
      <c r="F9" s="7"/>
      <c r="G9" s="7"/>
      <c r="H9" s="7">
        <f t="shared" si="3"/>
        <v>0</v>
      </c>
    </row>
    <row r="10" spans="1:8">
      <c r="A10" s="35" t="s">
        <v>152</v>
      </c>
      <c r="B10" s="36" t="s">
        <v>14</v>
      </c>
      <c r="C10" s="7">
        <v>1555809.7</v>
      </c>
      <c r="D10" s="7">
        <v>25000</v>
      </c>
      <c r="E10" s="7">
        <f t="shared" si="2"/>
        <v>1580809.7</v>
      </c>
      <c r="F10" s="7">
        <v>559085.69999999995</v>
      </c>
      <c r="G10" s="7">
        <v>559085.69999999995</v>
      </c>
      <c r="H10" s="7">
        <f t="shared" si="3"/>
        <v>1021724</v>
      </c>
    </row>
    <row r="11" spans="1:8">
      <c r="A11" s="35" t="s">
        <v>153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154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3057838.73</v>
      </c>
      <c r="D13" s="6">
        <f t="shared" ref="D13:G13" si="4">SUM(D14:D22)</f>
        <v>-77660</v>
      </c>
      <c r="E13" s="6">
        <f t="shared" si="4"/>
        <v>2980178.73</v>
      </c>
      <c r="F13" s="6">
        <f t="shared" si="4"/>
        <v>1279939.8500000001</v>
      </c>
      <c r="G13" s="6">
        <f t="shared" si="4"/>
        <v>1279939.8500000001</v>
      </c>
      <c r="H13" s="6">
        <f t="shared" si="3"/>
        <v>1700238.88</v>
      </c>
    </row>
    <row r="14" spans="1:8">
      <c r="A14" s="35" t="s">
        <v>155</v>
      </c>
      <c r="B14" s="36" t="s">
        <v>18</v>
      </c>
      <c r="C14" s="7">
        <v>304470.25</v>
      </c>
      <c r="D14" s="7">
        <v>32000</v>
      </c>
      <c r="E14" s="7">
        <f t="shared" ref="E14:E22" si="5">C14+D14</f>
        <v>336470.25</v>
      </c>
      <c r="F14" s="7">
        <v>116095.28</v>
      </c>
      <c r="G14" s="7">
        <v>116095.28</v>
      </c>
      <c r="H14" s="7">
        <f t="shared" si="3"/>
        <v>220374.97</v>
      </c>
    </row>
    <row r="15" spans="1:8">
      <c r="A15" s="35" t="s">
        <v>156</v>
      </c>
      <c r="B15" s="36" t="s">
        <v>19</v>
      </c>
      <c r="C15" s="7">
        <v>54040</v>
      </c>
      <c r="D15" s="7">
        <v>0</v>
      </c>
      <c r="E15" s="7">
        <f t="shared" si="5"/>
        <v>54040</v>
      </c>
      <c r="F15" s="7">
        <v>10554.55</v>
      </c>
      <c r="G15" s="7">
        <v>10554.55</v>
      </c>
      <c r="H15" s="7">
        <f t="shared" si="3"/>
        <v>43485.45</v>
      </c>
    </row>
    <row r="16" spans="1:8">
      <c r="A16" s="35" t="s">
        <v>157</v>
      </c>
      <c r="B16" s="36" t="s">
        <v>20</v>
      </c>
      <c r="C16" s="7">
        <v>111726</v>
      </c>
      <c r="D16" s="7">
        <v>0</v>
      </c>
      <c r="E16" s="7">
        <f t="shared" si="5"/>
        <v>111726</v>
      </c>
      <c r="F16" s="7">
        <v>5800</v>
      </c>
      <c r="G16" s="7">
        <v>5800</v>
      </c>
      <c r="H16" s="7">
        <f t="shared" si="3"/>
        <v>105926</v>
      </c>
    </row>
    <row r="17" spans="1:8">
      <c r="A17" s="35" t="s">
        <v>158</v>
      </c>
      <c r="B17" s="36" t="s">
        <v>21</v>
      </c>
      <c r="C17" s="7">
        <v>896914.54</v>
      </c>
      <c r="D17" s="7">
        <v>-5600</v>
      </c>
      <c r="E17" s="7">
        <f t="shared" si="5"/>
        <v>891314.54</v>
      </c>
      <c r="F17" s="7">
        <v>488466.04</v>
      </c>
      <c r="G17" s="7">
        <v>488466.04</v>
      </c>
      <c r="H17" s="7">
        <f t="shared" si="3"/>
        <v>402848.50000000006</v>
      </c>
    </row>
    <row r="18" spans="1:8">
      <c r="A18" s="35" t="s">
        <v>159</v>
      </c>
      <c r="B18" s="36" t="s">
        <v>22</v>
      </c>
      <c r="C18" s="7">
        <v>180938.5</v>
      </c>
      <c r="D18" s="7">
        <v>0</v>
      </c>
      <c r="E18" s="7">
        <f t="shared" si="5"/>
        <v>180938.5</v>
      </c>
      <c r="F18" s="7">
        <v>63750</v>
      </c>
      <c r="G18" s="7">
        <v>63750</v>
      </c>
      <c r="H18" s="7">
        <f t="shared" si="3"/>
        <v>117188.5</v>
      </c>
    </row>
    <row r="19" spans="1:8">
      <c r="A19" s="35" t="s">
        <v>160</v>
      </c>
      <c r="B19" s="36" t="s">
        <v>23</v>
      </c>
      <c r="C19" s="7">
        <v>624347.43999999994</v>
      </c>
      <c r="D19" s="7">
        <v>-55060</v>
      </c>
      <c r="E19" s="7">
        <f t="shared" si="5"/>
        <v>569287.43999999994</v>
      </c>
      <c r="F19" s="7">
        <v>250656.5</v>
      </c>
      <c r="G19" s="7">
        <v>250656.5</v>
      </c>
      <c r="H19" s="7">
        <f t="shared" si="3"/>
        <v>318630.93999999994</v>
      </c>
    </row>
    <row r="20" spans="1:8">
      <c r="A20" s="35" t="s">
        <v>161</v>
      </c>
      <c r="B20" s="36" t="s">
        <v>24</v>
      </c>
      <c r="C20" s="7">
        <v>92686</v>
      </c>
      <c r="D20" s="7">
        <v>0</v>
      </c>
      <c r="E20" s="7">
        <f t="shared" si="5"/>
        <v>92686</v>
      </c>
      <c r="F20" s="7">
        <v>40969.870000000003</v>
      </c>
      <c r="G20" s="7">
        <v>40969.870000000003</v>
      </c>
      <c r="H20" s="7">
        <f t="shared" si="3"/>
        <v>51716.13</v>
      </c>
    </row>
    <row r="21" spans="1:8">
      <c r="A21" s="35" t="s">
        <v>162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163</v>
      </c>
      <c r="B22" s="36" t="s">
        <v>26</v>
      </c>
      <c r="C22" s="7">
        <v>792716</v>
      </c>
      <c r="D22" s="7">
        <v>-49000</v>
      </c>
      <c r="E22" s="7">
        <f t="shared" si="5"/>
        <v>743716</v>
      </c>
      <c r="F22" s="7">
        <v>303647.61</v>
      </c>
      <c r="G22" s="7">
        <v>303647.61</v>
      </c>
      <c r="H22" s="7">
        <f t="shared" si="3"/>
        <v>440068.39</v>
      </c>
    </row>
    <row r="23" spans="1:8">
      <c r="A23" s="56" t="s">
        <v>27</v>
      </c>
      <c r="B23" s="57"/>
      <c r="C23" s="6">
        <f>SUM(C24:C32)</f>
        <v>9998610.2699999996</v>
      </c>
      <c r="D23" s="6">
        <f t="shared" ref="D23:G23" si="6">SUM(D24:D32)</f>
        <v>157660</v>
      </c>
      <c r="E23" s="6">
        <f t="shared" si="6"/>
        <v>10156270.27</v>
      </c>
      <c r="F23" s="6">
        <f t="shared" si="6"/>
        <v>4632586.0999999996</v>
      </c>
      <c r="G23" s="6">
        <f t="shared" si="6"/>
        <v>4632586.0999999996</v>
      </c>
      <c r="H23" s="6">
        <f t="shared" si="3"/>
        <v>5523684.1699999999</v>
      </c>
    </row>
    <row r="24" spans="1:8">
      <c r="A24" s="35" t="s">
        <v>164</v>
      </c>
      <c r="B24" s="36" t="s">
        <v>28</v>
      </c>
      <c r="C24" s="7">
        <v>7769383.8300000001</v>
      </c>
      <c r="D24" s="7">
        <v>-53000</v>
      </c>
      <c r="E24" s="7">
        <f t="shared" ref="E24:E32" si="7">C24+D24</f>
        <v>7716383.8300000001</v>
      </c>
      <c r="F24" s="7">
        <v>3354534.1</v>
      </c>
      <c r="G24" s="7">
        <v>3354534.1</v>
      </c>
      <c r="H24" s="7">
        <f t="shared" si="3"/>
        <v>4361849.7300000004</v>
      </c>
    </row>
    <row r="25" spans="1:8">
      <c r="A25" s="35" t="s">
        <v>165</v>
      </c>
      <c r="B25" s="36" t="s">
        <v>29</v>
      </c>
      <c r="C25" s="7">
        <v>146421.6</v>
      </c>
      <c r="D25" s="7">
        <v>15000</v>
      </c>
      <c r="E25" s="7">
        <f t="shared" si="7"/>
        <v>161421.6</v>
      </c>
      <c r="F25" s="7">
        <v>33541.379999999997</v>
      </c>
      <c r="G25" s="7">
        <v>33541.379999999997</v>
      </c>
      <c r="H25" s="7">
        <f t="shared" si="3"/>
        <v>127880.22</v>
      </c>
    </row>
    <row r="26" spans="1:8">
      <c r="A26" s="35" t="s">
        <v>166</v>
      </c>
      <c r="B26" s="36" t="s">
        <v>30</v>
      </c>
      <c r="C26" s="7">
        <v>215600</v>
      </c>
      <c r="D26" s="7">
        <v>-27000</v>
      </c>
      <c r="E26" s="7">
        <f t="shared" si="7"/>
        <v>188600</v>
      </c>
      <c r="F26" s="7">
        <v>72706.899999999994</v>
      </c>
      <c r="G26" s="7">
        <v>72706.899999999994</v>
      </c>
      <c r="H26" s="7">
        <f t="shared" si="3"/>
        <v>115893.1</v>
      </c>
    </row>
    <row r="27" spans="1:8">
      <c r="A27" s="35" t="s">
        <v>167</v>
      </c>
      <c r="B27" s="36" t="s">
        <v>31</v>
      </c>
      <c r="C27" s="7">
        <v>95625.57</v>
      </c>
      <c r="D27" s="7">
        <v>7660</v>
      </c>
      <c r="E27" s="7">
        <f t="shared" si="7"/>
        <v>103285.57</v>
      </c>
      <c r="F27" s="7">
        <v>89174.6</v>
      </c>
      <c r="G27" s="7">
        <v>89174.6</v>
      </c>
      <c r="H27" s="7">
        <f t="shared" si="3"/>
        <v>14110.970000000001</v>
      </c>
    </row>
    <row r="28" spans="1:8">
      <c r="A28" s="35" t="s">
        <v>168</v>
      </c>
      <c r="B28" s="36" t="s">
        <v>32</v>
      </c>
      <c r="C28" s="7">
        <v>586712.49</v>
      </c>
      <c r="D28" s="7">
        <v>199000</v>
      </c>
      <c r="E28" s="7">
        <f t="shared" si="7"/>
        <v>785712.49</v>
      </c>
      <c r="F28" s="7">
        <v>410143.49</v>
      </c>
      <c r="G28" s="7">
        <v>410143.49</v>
      </c>
      <c r="H28" s="7">
        <f t="shared" si="3"/>
        <v>375569</v>
      </c>
    </row>
    <row r="29" spans="1:8">
      <c r="A29" s="35" t="s">
        <v>169</v>
      </c>
      <c r="B29" s="36" t="s">
        <v>33</v>
      </c>
      <c r="C29" s="7">
        <v>54300</v>
      </c>
      <c r="D29" s="7">
        <v>20000</v>
      </c>
      <c r="E29" s="7">
        <f t="shared" si="7"/>
        <v>74300</v>
      </c>
      <c r="F29" s="7">
        <v>36236.25</v>
      </c>
      <c r="G29" s="7">
        <v>36236.25</v>
      </c>
      <c r="H29" s="7">
        <f t="shared" si="3"/>
        <v>38063.75</v>
      </c>
    </row>
    <row r="30" spans="1:8">
      <c r="A30" s="35" t="s">
        <v>170</v>
      </c>
      <c r="B30" s="36" t="s">
        <v>34</v>
      </c>
      <c r="C30" s="7">
        <v>8700</v>
      </c>
      <c r="D30" s="7">
        <v>-5500</v>
      </c>
      <c r="E30" s="7">
        <f t="shared" si="7"/>
        <v>3200</v>
      </c>
      <c r="F30" s="7">
        <v>193.17</v>
      </c>
      <c r="G30" s="7">
        <v>193.17</v>
      </c>
      <c r="H30" s="7">
        <f t="shared" si="3"/>
        <v>3006.83</v>
      </c>
    </row>
    <row r="31" spans="1:8">
      <c r="A31" s="35" t="s">
        <v>171</v>
      </c>
      <c r="B31" s="36" t="s">
        <v>35</v>
      </c>
      <c r="C31" s="7">
        <v>0</v>
      </c>
      <c r="D31" s="7">
        <v>1500</v>
      </c>
      <c r="E31" s="7">
        <f t="shared" si="7"/>
        <v>1500</v>
      </c>
      <c r="F31" s="7">
        <v>661.21</v>
      </c>
      <c r="G31" s="7">
        <v>661.21</v>
      </c>
      <c r="H31" s="7">
        <f t="shared" si="3"/>
        <v>838.79</v>
      </c>
    </row>
    <row r="32" spans="1:8">
      <c r="A32" s="35" t="s">
        <v>172</v>
      </c>
      <c r="B32" s="36" t="s">
        <v>36</v>
      </c>
      <c r="C32" s="7">
        <v>1121866.78</v>
      </c>
      <c r="D32" s="7">
        <v>0</v>
      </c>
      <c r="E32" s="7">
        <f t="shared" si="7"/>
        <v>1121866.78</v>
      </c>
      <c r="F32" s="7">
        <v>635395</v>
      </c>
      <c r="G32" s="7">
        <v>635395</v>
      </c>
      <c r="H32" s="7">
        <f t="shared" si="3"/>
        <v>486471.78</v>
      </c>
    </row>
    <row r="33" spans="1:8">
      <c r="A33" s="56" t="s">
        <v>37</v>
      </c>
      <c r="B33" s="57"/>
      <c r="C33" s="6">
        <f>SUM(C34:C42)</f>
        <v>42482.71</v>
      </c>
      <c r="D33" s="6">
        <f t="shared" ref="D33:G33" si="8">SUM(D34:D42)</f>
        <v>0</v>
      </c>
      <c r="E33" s="6">
        <f t="shared" si="8"/>
        <v>42482.71</v>
      </c>
      <c r="F33" s="6">
        <f t="shared" si="8"/>
        <v>21182.84</v>
      </c>
      <c r="G33" s="6">
        <f t="shared" si="8"/>
        <v>21182.84</v>
      </c>
      <c r="H33" s="6">
        <f t="shared" si="3"/>
        <v>21299.87</v>
      </c>
    </row>
    <row r="34" spans="1:8">
      <c r="A34" s="35" t="s">
        <v>173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174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175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176</v>
      </c>
      <c r="B37" s="36" t="s">
        <v>41</v>
      </c>
      <c r="C37" s="7"/>
      <c r="D37" s="7"/>
      <c r="E37" s="7">
        <f t="shared" si="9"/>
        <v>0</v>
      </c>
      <c r="F37" s="7"/>
      <c r="G37" s="7"/>
      <c r="H37" s="7">
        <f t="shared" si="3"/>
        <v>0</v>
      </c>
    </row>
    <row r="38" spans="1:8">
      <c r="A38" s="35" t="s">
        <v>177</v>
      </c>
      <c r="B38" s="36" t="s">
        <v>42</v>
      </c>
      <c r="C38" s="7">
        <v>42482.71</v>
      </c>
      <c r="D38" s="7">
        <v>0</v>
      </c>
      <c r="E38" s="7">
        <f t="shared" si="9"/>
        <v>42482.71</v>
      </c>
      <c r="F38" s="7">
        <v>21182.84</v>
      </c>
      <c r="G38" s="7">
        <v>21182.84</v>
      </c>
      <c r="H38" s="7">
        <f t="shared" si="3"/>
        <v>21299.87</v>
      </c>
    </row>
    <row r="39" spans="1:8">
      <c r="A39" s="35" t="s">
        <v>178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179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831200</v>
      </c>
      <c r="D43" s="6">
        <f t="shared" ref="D43:G43" si="10">SUM(D44:D52)</f>
        <v>140954</v>
      </c>
      <c r="E43" s="6">
        <f t="shared" si="10"/>
        <v>972154</v>
      </c>
      <c r="F43" s="6">
        <f t="shared" si="10"/>
        <v>336942.61</v>
      </c>
      <c r="G43" s="6">
        <f t="shared" si="10"/>
        <v>336942.61</v>
      </c>
      <c r="H43" s="6">
        <f t="shared" si="3"/>
        <v>635211.39</v>
      </c>
    </row>
    <row r="44" spans="1:8">
      <c r="A44" s="35" t="s">
        <v>180</v>
      </c>
      <c r="B44" s="36" t="s">
        <v>48</v>
      </c>
      <c r="C44" s="7">
        <v>82000</v>
      </c>
      <c r="D44" s="7">
        <v>0</v>
      </c>
      <c r="E44" s="7">
        <f t="shared" ref="E44:E52" si="11">C44+D44</f>
        <v>82000</v>
      </c>
      <c r="F44" s="7">
        <v>0</v>
      </c>
      <c r="G44" s="7">
        <v>0</v>
      </c>
      <c r="H44" s="7">
        <f t="shared" si="3"/>
        <v>82000</v>
      </c>
    </row>
    <row r="45" spans="1:8">
      <c r="A45" s="35" t="s">
        <v>181</v>
      </c>
      <c r="B45" s="36" t="s">
        <v>49</v>
      </c>
      <c r="C45" s="7"/>
      <c r="D45" s="7"/>
      <c r="E45" s="7">
        <f t="shared" si="11"/>
        <v>0</v>
      </c>
      <c r="F45" s="7"/>
      <c r="G45" s="7"/>
      <c r="H45" s="7">
        <f t="shared" si="3"/>
        <v>0</v>
      </c>
    </row>
    <row r="46" spans="1:8">
      <c r="A46" s="35" t="s">
        <v>182</v>
      </c>
      <c r="B46" s="36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5" t="s">
        <v>183</v>
      </c>
      <c r="B47" s="36" t="s">
        <v>51</v>
      </c>
      <c r="C47" s="7">
        <v>290200</v>
      </c>
      <c r="D47" s="7">
        <v>-40000</v>
      </c>
      <c r="E47" s="7">
        <f t="shared" si="11"/>
        <v>250200</v>
      </c>
      <c r="F47" s="7">
        <v>245603.45</v>
      </c>
      <c r="G47" s="7">
        <v>245603.45</v>
      </c>
      <c r="H47" s="7">
        <f t="shared" si="3"/>
        <v>4596.5499999999884</v>
      </c>
    </row>
    <row r="48" spans="1:8">
      <c r="A48" s="35" t="s">
        <v>184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185</v>
      </c>
      <c r="B49" s="36" t="s">
        <v>53</v>
      </c>
      <c r="C49" s="7">
        <v>459000</v>
      </c>
      <c r="D49" s="7">
        <v>180954</v>
      </c>
      <c r="E49" s="7">
        <f t="shared" si="11"/>
        <v>639954</v>
      </c>
      <c r="F49" s="7">
        <v>91339.16</v>
      </c>
      <c r="G49" s="7">
        <v>91339.16</v>
      </c>
      <c r="H49" s="7">
        <f t="shared" si="3"/>
        <v>548614.84</v>
      </c>
    </row>
    <row r="50" spans="1:8">
      <c r="A50" s="35" t="s">
        <v>186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187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188</v>
      </c>
      <c r="B52" s="3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35" t="s">
        <v>189</v>
      </c>
      <c r="B54" s="3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5" t="s">
        <v>190</v>
      </c>
      <c r="B55" s="3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35" t="s">
        <v>191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192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193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194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195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196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197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198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199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200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324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201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202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203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204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205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206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207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0</v>
      </c>
      <c r="D79" s="8">
        <f t="shared" ref="D79:H79" si="21">D80+D88+D98+D108+D118+D128+D132+D141+D145</f>
        <v>0</v>
      </c>
      <c r="E79" s="8">
        <f t="shared" si="21"/>
        <v>0</v>
      </c>
      <c r="F79" s="8">
        <f t="shared" si="21"/>
        <v>0</v>
      </c>
      <c r="G79" s="8">
        <f t="shared" si="21"/>
        <v>0</v>
      </c>
      <c r="H79" s="8">
        <f t="shared" si="21"/>
        <v>0</v>
      </c>
    </row>
    <row r="80" spans="1:8">
      <c r="A80" s="52" t="s">
        <v>9</v>
      </c>
      <c r="B80" s="53"/>
      <c r="C80" s="8">
        <f>SUM(C81:C87)</f>
        <v>0</v>
      </c>
      <c r="D80" s="8">
        <f t="shared" ref="D80:H80" si="22">SUM(D81:D87)</f>
        <v>0</v>
      </c>
      <c r="E80" s="8">
        <f t="shared" si="22"/>
        <v>0</v>
      </c>
      <c r="F80" s="8">
        <f t="shared" si="22"/>
        <v>0</v>
      </c>
      <c r="G80" s="8">
        <f t="shared" si="22"/>
        <v>0</v>
      </c>
      <c r="H80" s="8">
        <f t="shared" si="22"/>
        <v>0</v>
      </c>
    </row>
    <row r="81" spans="1:8">
      <c r="A81" s="35" t="s">
        <v>208</v>
      </c>
      <c r="B81" s="40" t="s">
        <v>10</v>
      </c>
      <c r="C81" s="9"/>
      <c r="D81" s="9"/>
      <c r="E81" s="7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35" t="s">
        <v>209</v>
      </c>
      <c r="B82" s="40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35" t="s">
        <v>210</v>
      </c>
      <c r="B83" s="40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35" t="s">
        <v>211</v>
      </c>
      <c r="B84" s="40" t="s">
        <v>13</v>
      </c>
      <c r="C84" s="9"/>
      <c r="D84" s="9"/>
      <c r="E84" s="7">
        <f t="shared" si="23"/>
        <v>0</v>
      </c>
      <c r="F84" s="9"/>
      <c r="G84" s="9"/>
      <c r="H84" s="9">
        <f t="shared" si="24"/>
        <v>0</v>
      </c>
    </row>
    <row r="85" spans="1:8">
      <c r="A85" s="35" t="s">
        <v>212</v>
      </c>
      <c r="B85" s="40" t="s">
        <v>14</v>
      </c>
      <c r="C85" s="9"/>
      <c r="D85" s="9"/>
      <c r="E85" s="7">
        <f t="shared" si="23"/>
        <v>0</v>
      </c>
      <c r="F85" s="9"/>
      <c r="G85" s="9"/>
      <c r="H85" s="9">
        <f t="shared" si="24"/>
        <v>0</v>
      </c>
    </row>
    <row r="86" spans="1:8">
      <c r="A86" s="35" t="s">
        <v>213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214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0</v>
      </c>
      <c r="D88" s="8">
        <f t="shared" ref="D88:G88" si="25">SUM(D89:D97)</f>
        <v>0</v>
      </c>
      <c r="E88" s="8">
        <f t="shared" si="25"/>
        <v>0</v>
      </c>
      <c r="F88" s="8">
        <f t="shared" si="25"/>
        <v>0</v>
      </c>
      <c r="G88" s="8">
        <f t="shared" si="25"/>
        <v>0</v>
      </c>
      <c r="H88" s="8">
        <f t="shared" si="24"/>
        <v>0</v>
      </c>
    </row>
    <row r="89" spans="1:8">
      <c r="A89" s="35" t="s">
        <v>215</v>
      </c>
      <c r="B89" s="40" t="s">
        <v>18</v>
      </c>
      <c r="C89" s="9"/>
      <c r="D89" s="9"/>
      <c r="E89" s="7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35" t="s">
        <v>216</v>
      </c>
      <c r="B90" s="40" t="s">
        <v>19</v>
      </c>
      <c r="C90" s="9"/>
      <c r="D90" s="9"/>
      <c r="E90" s="7">
        <f t="shared" si="26"/>
        <v>0</v>
      </c>
      <c r="F90" s="9"/>
      <c r="G90" s="9"/>
      <c r="H90" s="9">
        <f t="shared" si="24"/>
        <v>0</v>
      </c>
    </row>
    <row r="91" spans="1:8">
      <c r="A91" s="35" t="s">
        <v>217</v>
      </c>
      <c r="B91" s="4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5" t="s">
        <v>218</v>
      </c>
      <c r="B92" s="40" t="s">
        <v>21</v>
      </c>
      <c r="C92" s="9"/>
      <c r="D92" s="9"/>
      <c r="E92" s="7">
        <f t="shared" si="26"/>
        <v>0</v>
      </c>
      <c r="F92" s="9"/>
      <c r="G92" s="9"/>
      <c r="H92" s="9">
        <f t="shared" si="24"/>
        <v>0</v>
      </c>
    </row>
    <row r="93" spans="1:8">
      <c r="A93" s="35" t="s">
        <v>219</v>
      </c>
      <c r="B93" s="40" t="s">
        <v>22</v>
      </c>
      <c r="C93" s="9"/>
      <c r="D93" s="9"/>
      <c r="E93" s="7">
        <f t="shared" si="26"/>
        <v>0</v>
      </c>
      <c r="F93" s="9"/>
      <c r="G93" s="9"/>
      <c r="H93" s="9">
        <f t="shared" si="24"/>
        <v>0</v>
      </c>
    </row>
    <row r="94" spans="1:8">
      <c r="A94" s="35" t="s">
        <v>220</v>
      </c>
      <c r="B94" s="40" t="s">
        <v>23</v>
      </c>
      <c r="C94" s="9"/>
      <c r="D94" s="9"/>
      <c r="E94" s="7">
        <f t="shared" si="26"/>
        <v>0</v>
      </c>
      <c r="F94" s="9"/>
      <c r="G94" s="9"/>
      <c r="H94" s="9">
        <f t="shared" si="24"/>
        <v>0</v>
      </c>
    </row>
    <row r="95" spans="1:8">
      <c r="A95" s="35" t="s">
        <v>221</v>
      </c>
      <c r="B95" s="40" t="s">
        <v>24</v>
      </c>
      <c r="C95" s="9"/>
      <c r="D95" s="9"/>
      <c r="E95" s="7">
        <f t="shared" si="26"/>
        <v>0</v>
      </c>
      <c r="F95" s="9"/>
      <c r="G95" s="9"/>
      <c r="H95" s="9">
        <f t="shared" si="24"/>
        <v>0</v>
      </c>
    </row>
    <row r="96" spans="1:8">
      <c r="A96" s="35" t="s">
        <v>222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223</v>
      </c>
      <c r="B97" s="40" t="s">
        <v>26</v>
      </c>
      <c r="C97" s="9"/>
      <c r="D97" s="9"/>
      <c r="E97" s="7">
        <f t="shared" si="26"/>
        <v>0</v>
      </c>
      <c r="F97" s="9"/>
      <c r="G97" s="9"/>
      <c r="H97" s="9">
        <f t="shared" si="24"/>
        <v>0</v>
      </c>
    </row>
    <row r="98" spans="1:8">
      <c r="A98" s="52" t="s">
        <v>27</v>
      </c>
      <c r="B98" s="53"/>
      <c r="C98" s="8">
        <f>SUM(C99:C107)</f>
        <v>0</v>
      </c>
      <c r="D98" s="8">
        <f t="shared" ref="D98:G98" si="27">SUM(D99:D107)</f>
        <v>0</v>
      </c>
      <c r="E98" s="8">
        <f t="shared" si="27"/>
        <v>0</v>
      </c>
      <c r="F98" s="8">
        <f t="shared" si="27"/>
        <v>0</v>
      </c>
      <c r="G98" s="8">
        <f t="shared" si="27"/>
        <v>0</v>
      </c>
      <c r="H98" s="8">
        <f t="shared" si="24"/>
        <v>0</v>
      </c>
    </row>
    <row r="99" spans="1:8">
      <c r="A99" s="35" t="s">
        <v>224</v>
      </c>
      <c r="B99" s="40" t="s">
        <v>28</v>
      </c>
      <c r="C99" s="9"/>
      <c r="D99" s="9"/>
      <c r="E99" s="7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35" t="s">
        <v>225</v>
      </c>
      <c r="B100" s="40" t="s">
        <v>29</v>
      </c>
      <c r="C100" s="9"/>
      <c r="D100" s="9"/>
      <c r="E100" s="7">
        <f t="shared" si="28"/>
        <v>0</v>
      </c>
      <c r="F100" s="9"/>
      <c r="G100" s="9"/>
      <c r="H100" s="9">
        <f t="shared" si="24"/>
        <v>0</v>
      </c>
    </row>
    <row r="101" spans="1:8">
      <c r="A101" s="35" t="s">
        <v>226</v>
      </c>
      <c r="B101" s="40" t="s">
        <v>30</v>
      </c>
      <c r="C101" s="9"/>
      <c r="D101" s="9"/>
      <c r="E101" s="7">
        <f t="shared" si="28"/>
        <v>0</v>
      </c>
      <c r="F101" s="9"/>
      <c r="G101" s="9"/>
      <c r="H101" s="9">
        <f t="shared" si="24"/>
        <v>0</v>
      </c>
    </row>
    <row r="102" spans="1:8">
      <c r="A102" s="35" t="s">
        <v>227</v>
      </c>
      <c r="B102" s="4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35" t="s">
        <v>228</v>
      </c>
      <c r="B103" s="40" t="s">
        <v>32</v>
      </c>
      <c r="C103" s="9"/>
      <c r="D103" s="9"/>
      <c r="E103" s="7">
        <f t="shared" si="28"/>
        <v>0</v>
      </c>
      <c r="F103" s="9"/>
      <c r="G103" s="9"/>
      <c r="H103" s="9">
        <f t="shared" si="24"/>
        <v>0</v>
      </c>
    </row>
    <row r="104" spans="1:8">
      <c r="A104" s="35" t="s">
        <v>229</v>
      </c>
      <c r="B104" s="40" t="s">
        <v>33</v>
      </c>
      <c r="C104" s="9"/>
      <c r="D104" s="9"/>
      <c r="E104" s="7">
        <f t="shared" si="28"/>
        <v>0</v>
      </c>
      <c r="F104" s="9"/>
      <c r="G104" s="9"/>
      <c r="H104" s="9">
        <f t="shared" si="24"/>
        <v>0</v>
      </c>
    </row>
    <row r="105" spans="1:8">
      <c r="A105" s="35" t="s">
        <v>230</v>
      </c>
      <c r="B105" s="40" t="s">
        <v>34</v>
      </c>
      <c r="C105" s="9"/>
      <c r="D105" s="9"/>
      <c r="E105" s="7">
        <f t="shared" si="28"/>
        <v>0</v>
      </c>
      <c r="F105" s="9"/>
      <c r="G105" s="9"/>
      <c r="H105" s="9">
        <f t="shared" si="24"/>
        <v>0</v>
      </c>
    </row>
    <row r="106" spans="1:8">
      <c r="A106" s="35" t="s">
        <v>231</v>
      </c>
      <c r="B106" s="40" t="s">
        <v>35</v>
      </c>
      <c r="C106" s="9"/>
      <c r="D106" s="9"/>
      <c r="E106" s="7">
        <f t="shared" si="28"/>
        <v>0</v>
      </c>
      <c r="F106" s="9"/>
      <c r="G106" s="9"/>
      <c r="H106" s="9">
        <f t="shared" si="24"/>
        <v>0</v>
      </c>
    </row>
    <row r="107" spans="1:8">
      <c r="A107" s="35" t="s">
        <v>232</v>
      </c>
      <c r="B107" s="40" t="s">
        <v>36</v>
      </c>
      <c r="C107" s="9"/>
      <c r="D107" s="9"/>
      <c r="E107" s="7">
        <f t="shared" si="28"/>
        <v>0</v>
      </c>
      <c r="F107" s="9"/>
      <c r="G107" s="9"/>
      <c r="H107" s="9">
        <f t="shared" si="24"/>
        <v>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233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234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235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236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237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238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239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240</v>
      </c>
      <c r="B119" s="4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35" t="s">
        <v>241</v>
      </c>
      <c r="B120" s="4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35" t="s">
        <v>242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243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244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245</v>
      </c>
      <c r="B124" s="4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35" t="s">
        <v>246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247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248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249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250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251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252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253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254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255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256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257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258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259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260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325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261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262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263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264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265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266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267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22033345.66</v>
      </c>
      <c r="D154" s="8">
        <f t="shared" ref="D154:H154" si="42">D4+D79</f>
        <v>180954</v>
      </c>
      <c r="E154" s="8">
        <f t="shared" si="42"/>
        <v>22214299.66</v>
      </c>
      <c r="F154" s="8">
        <f t="shared" si="42"/>
        <v>9584866.0099999998</v>
      </c>
      <c r="G154" s="8">
        <f t="shared" si="42"/>
        <v>9584866.0099999998</v>
      </c>
      <c r="H154" s="8">
        <f t="shared" si="42"/>
        <v>12629433.65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F18" sqref="F18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SUM(B6:B17)</f>
        <v>22033345.66</v>
      </c>
      <c r="C5" s="8">
        <f>SUM(C6:C17)</f>
        <v>180954</v>
      </c>
      <c r="D5" s="8">
        <f>SUM(D6:D17)</f>
        <v>22214299.66</v>
      </c>
      <c r="E5" s="8">
        <f>SUM(E6:E17)</f>
        <v>9584866.0099999998</v>
      </c>
      <c r="F5" s="8">
        <f>SUM(F6:F17)</f>
        <v>9584866.0099999998</v>
      </c>
      <c r="G5" s="8">
        <f>SUM(G6:G17)</f>
        <v>12629433.65</v>
      </c>
    </row>
    <row r="6" spans="1:7">
      <c r="A6" s="18" t="s">
        <v>330</v>
      </c>
      <c r="B6" s="9">
        <v>2114683.39</v>
      </c>
      <c r="C6" s="9">
        <v>-18000</v>
      </c>
      <c r="D6" s="9">
        <v>2096683.39</v>
      </c>
      <c r="E6" s="9">
        <v>996312.53</v>
      </c>
      <c r="F6" s="9">
        <v>996312.53</v>
      </c>
      <c r="G6" s="9">
        <f>D6-E6</f>
        <v>1100370.8599999999</v>
      </c>
    </row>
    <row r="7" spans="1:7">
      <c r="A7" s="18" t="s">
        <v>331</v>
      </c>
      <c r="B7" s="9">
        <v>2856565.02</v>
      </c>
      <c r="C7" s="9">
        <v>-15000</v>
      </c>
      <c r="D7" s="9">
        <v>2841565.02</v>
      </c>
      <c r="E7" s="9">
        <v>1286508.6100000001</v>
      </c>
      <c r="F7" s="9">
        <v>1286508.6100000001</v>
      </c>
      <c r="G7" s="9">
        <f t="shared" ref="G7:G17" si="0">D7-E7</f>
        <v>1555056.41</v>
      </c>
    </row>
    <row r="8" spans="1:7">
      <c r="A8" s="18" t="s">
        <v>332</v>
      </c>
      <c r="B8" s="9">
        <v>140613.42000000001</v>
      </c>
      <c r="C8" s="9" t="s">
        <v>342</v>
      </c>
      <c r="D8" s="9">
        <v>140613.42000000001</v>
      </c>
      <c r="E8" s="9">
        <v>54936.27</v>
      </c>
      <c r="F8" s="9">
        <v>54936.27</v>
      </c>
      <c r="G8" s="9">
        <f t="shared" si="0"/>
        <v>85677.150000000023</v>
      </c>
    </row>
    <row r="9" spans="1:7">
      <c r="A9" s="18" t="s">
        <v>333</v>
      </c>
      <c r="B9" s="9">
        <v>133127.26</v>
      </c>
      <c r="C9" s="9" t="s">
        <v>342</v>
      </c>
      <c r="D9" s="9">
        <v>133127.26</v>
      </c>
      <c r="E9" s="9">
        <v>58057</v>
      </c>
      <c r="F9" s="9">
        <v>58057</v>
      </c>
      <c r="G9" s="9">
        <f t="shared" si="0"/>
        <v>75070.260000000009</v>
      </c>
    </row>
    <row r="10" spans="1:7">
      <c r="A10" s="18" t="s">
        <v>334</v>
      </c>
      <c r="B10" s="9">
        <v>204923.75</v>
      </c>
      <c r="C10" s="9">
        <v>7000</v>
      </c>
      <c r="D10" s="9">
        <v>211923.75</v>
      </c>
      <c r="E10" s="9">
        <v>84976.02</v>
      </c>
      <c r="F10" s="9">
        <v>84976.02</v>
      </c>
      <c r="G10" s="9">
        <f t="shared" si="0"/>
        <v>126947.73</v>
      </c>
    </row>
    <row r="11" spans="1:7">
      <c r="A11" s="18" t="s">
        <v>335</v>
      </c>
      <c r="B11" s="9">
        <v>209577.42</v>
      </c>
      <c r="C11" s="9">
        <v>35000</v>
      </c>
      <c r="D11" s="9">
        <v>244577.42</v>
      </c>
      <c r="E11" s="9">
        <v>110095.63</v>
      </c>
      <c r="F11" s="9">
        <v>110095.63</v>
      </c>
      <c r="G11" s="9">
        <f t="shared" si="0"/>
        <v>134481.79</v>
      </c>
    </row>
    <row r="12" spans="1:7">
      <c r="A12" s="18" t="s">
        <v>336</v>
      </c>
      <c r="B12" s="9">
        <v>1527775.38</v>
      </c>
      <c r="C12" s="9">
        <v>-15000</v>
      </c>
      <c r="D12" s="9">
        <v>1512775.38</v>
      </c>
      <c r="E12" s="9">
        <v>561013.61</v>
      </c>
      <c r="F12" s="9">
        <v>561013.61</v>
      </c>
      <c r="G12" s="9">
        <f t="shared" si="0"/>
        <v>951761.7699999999</v>
      </c>
    </row>
    <row r="13" spans="1:7">
      <c r="A13" s="18" t="s">
        <v>337</v>
      </c>
      <c r="B13" s="9">
        <v>617534.79</v>
      </c>
      <c r="C13" s="9">
        <v>20000</v>
      </c>
      <c r="D13" s="9">
        <v>637534.79</v>
      </c>
      <c r="E13" s="9">
        <v>353325.74</v>
      </c>
      <c r="F13" s="9">
        <v>353325.74</v>
      </c>
      <c r="G13" s="9">
        <f t="shared" si="0"/>
        <v>284209.05000000005</v>
      </c>
    </row>
    <row r="14" spans="1:7">
      <c r="A14" s="18" t="s">
        <v>338</v>
      </c>
      <c r="B14" s="9">
        <v>246604.92</v>
      </c>
      <c r="C14" s="9">
        <v>15000</v>
      </c>
      <c r="D14" s="9">
        <v>261604.92</v>
      </c>
      <c r="E14" s="9">
        <v>102719.08</v>
      </c>
      <c r="F14" s="9">
        <v>102719.08</v>
      </c>
      <c r="G14" s="9">
        <f t="shared" si="0"/>
        <v>158885.84000000003</v>
      </c>
    </row>
    <row r="15" spans="1:7">
      <c r="A15" s="18" t="s">
        <v>339</v>
      </c>
      <c r="B15" s="9">
        <v>10404357.550000001</v>
      </c>
      <c r="C15" s="9">
        <v>72954</v>
      </c>
      <c r="D15" s="9">
        <v>10477311.550000001</v>
      </c>
      <c r="E15" s="9">
        <v>4386474.13</v>
      </c>
      <c r="F15" s="9">
        <v>4386474.13</v>
      </c>
      <c r="G15" s="9">
        <f t="shared" si="0"/>
        <v>6090837.4200000009</v>
      </c>
    </row>
    <row r="16" spans="1:7">
      <c r="A16" s="18" t="s">
        <v>340</v>
      </c>
      <c r="B16" s="9">
        <v>3237552.67</v>
      </c>
      <c r="C16" s="9">
        <v>79000</v>
      </c>
      <c r="D16" s="9">
        <v>3316552.67</v>
      </c>
      <c r="E16" s="9">
        <v>1590447.39</v>
      </c>
      <c r="F16" s="9">
        <v>1590447.39</v>
      </c>
      <c r="G16" s="9">
        <f t="shared" si="0"/>
        <v>1726105.28</v>
      </c>
    </row>
    <row r="17" spans="1:7">
      <c r="A17" s="18" t="s">
        <v>341</v>
      </c>
      <c r="B17" s="9">
        <v>340030.09</v>
      </c>
      <c r="C17" s="9">
        <v>0</v>
      </c>
      <c r="D17" s="9">
        <v>340030.09</v>
      </c>
      <c r="E17" s="9">
        <v>0</v>
      </c>
      <c r="F17" s="9">
        <v>0</v>
      </c>
      <c r="G17" s="9">
        <f>D17-E17</f>
        <v>340030.09</v>
      </c>
    </row>
    <row r="18" spans="1:7" ht="5.0999999999999996" customHeight="1">
      <c r="A18" s="18"/>
      <c r="B18" s="9"/>
      <c r="C18" s="9"/>
      <c r="D18" s="9"/>
      <c r="E18" s="9"/>
      <c r="F18" s="9"/>
      <c r="G18" s="9"/>
    </row>
    <row r="19" spans="1:7">
      <c r="A19" s="19" t="s">
        <v>97</v>
      </c>
      <c r="B19" s="9"/>
      <c r="C19" s="9"/>
      <c r="D19" s="9"/>
      <c r="E19" s="9"/>
      <c r="F19" s="9"/>
      <c r="G19" s="9"/>
    </row>
    <row r="20" spans="1:7">
      <c r="A20" s="19" t="s">
        <v>98</v>
      </c>
      <c r="B20" s="8">
        <f>SUM(B21:B28)</f>
        <v>0</v>
      </c>
      <c r="C20" s="8">
        <f t="shared" ref="C20:G20" si="1">SUM(C21:C28)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</row>
    <row r="21" spans="1:7">
      <c r="A21" s="18" t="s">
        <v>90</v>
      </c>
      <c r="B21" s="9"/>
      <c r="C21" s="9"/>
      <c r="D21" s="9">
        <f>B21+C21</f>
        <v>0</v>
      </c>
      <c r="E21" s="9"/>
      <c r="F21" s="9"/>
      <c r="G21" s="9">
        <f t="shared" ref="G21:G28" si="2">D21-E21</f>
        <v>0</v>
      </c>
    </row>
    <row r="22" spans="1:7">
      <c r="A22" s="18" t="s">
        <v>91</v>
      </c>
      <c r="B22" s="9"/>
      <c r="C22" s="9"/>
      <c r="D22" s="9">
        <f t="shared" ref="D22:D28" si="3">B22+C22</f>
        <v>0</v>
      </c>
      <c r="E22" s="9"/>
      <c r="F22" s="9"/>
      <c r="G22" s="9">
        <f t="shared" si="2"/>
        <v>0</v>
      </c>
    </row>
    <row r="23" spans="1:7">
      <c r="A23" s="18" t="s">
        <v>92</v>
      </c>
      <c r="B23" s="9"/>
      <c r="C23" s="9"/>
      <c r="D23" s="9">
        <f t="shared" si="3"/>
        <v>0</v>
      </c>
      <c r="E23" s="9"/>
      <c r="F23" s="9"/>
      <c r="G23" s="9">
        <f t="shared" si="2"/>
        <v>0</v>
      </c>
    </row>
    <row r="24" spans="1:7">
      <c r="A24" s="18" t="s">
        <v>93</v>
      </c>
      <c r="B24" s="9"/>
      <c r="C24" s="9"/>
      <c r="D24" s="9">
        <f t="shared" si="3"/>
        <v>0</v>
      </c>
      <c r="E24" s="9"/>
      <c r="F24" s="9"/>
      <c r="G24" s="9">
        <f t="shared" si="2"/>
        <v>0</v>
      </c>
    </row>
    <row r="25" spans="1:7">
      <c r="A25" s="18" t="s">
        <v>94</v>
      </c>
      <c r="B25" s="9"/>
      <c r="C25" s="9"/>
      <c r="D25" s="9">
        <f t="shared" si="3"/>
        <v>0</v>
      </c>
      <c r="E25" s="9"/>
      <c r="F25" s="9"/>
      <c r="G25" s="9">
        <f t="shared" si="2"/>
        <v>0</v>
      </c>
    </row>
    <row r="26" spans="1:7">
      <c r="A26" s="18" t="s">
        <v>95</v>
      </c>
      <c r="B26" s="9"/>
      <c r="C26" s="9"/>
      <c r="D26" s="9">
        <f t="shared" si="3"/>
        <v>0</v>
      </c>
      <c r="E26" s="9"/>
      <c r="F26" s="9"/>
      <c r="G26" s="9">
        <f t="shared" si="2"/>
        <v>0</v>
      </c>
    </row>
    <row r="27" spans="1:7">
      <c r="A27" s="18" t="s">
        <v>96</v>
      </c>
      <c r="B27" s="9"/>
      <c r="C27" s="9"/>
      <c r="D27" s="9">
        <f t="shared" si="3"/>
        <v>0</v>
      </c>
      <c r="E27" s="9"/>
      <c r="F27" s="9"/>
      <c r="G27" s="9">
        <f t="shared" si="2"/>
        <v>0</v>
      </c>
    </row>
    <row r="28" spans="1:7">
      <c r="A28" s="18"/>
      <c r="B28" s="9"/>
      <c r="C28" s="9"/>
      <c r="D28" s="9">
        <f t="shared" si="3"/>
        <v>0</v>
      </c>
      <c r="E28" s="9"/>
      <c r="F28" s="9"/>
      <c r="G28" s="9">
        <f t="shared" si="2"/>
        <v>0</v>
      </c>
    </row>
    <row r="29" spans="1:7" ht="5.0999999999999996" customHeight="1">
      <c r="A29" s="20"/>
      <c r="B29" s="9"/>
      <c r="C29" s="9"/>
      <c r="D29" s="9"/>
      <c r="E29" s="9"/>
      <c r="F29" s="9"/>
      <c r="G29" s="9"/>
    </row>
    <row r="30" spans="1:7">
      <c r="A30" s="17" t="s">
        <v>83</v>
      </c>
      <c r="B30" s="8">
        <f>B5+B20</f>
        <v>22033345.66</v>
      </c>
      <c r="C30" s="8">
        <f>C5+C20</f>
        <v>180954</v>
      </c>
      <c r="D30" s="8">
        <f>D5+D20</f>
        <v>22214299.66</v>
      </c>
      <c r="E30" s="8">
        <f>E5+E20</f>
        <v>9584866.0099999998</v>
      </c>
      <c r="F30" s="8">
        <f>F5+F20</f>
        <v>9584866.0099999998</v>
      </c>
      <c r="G30" s="8">
        <f>G5+G20</f>
        <v>12629433.65</v>
      </c>
    </row>
    <row r="31" spans="1:7" ht="5.0999999999999996" customHeight="1">
      <c r="A31" s="21"/>
      <c r="B31" s="10"/>
      <c r="C31" s="10"/>
      <c r="D31" s="10"/>
      <c r="E31" s="10"/>
      <c r="F31" s="10"/>
      <c r="G31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C12" sqref="C12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99</v>
      </c>
      <c r="B5" s="80"/>
      <c r="C5" s="8">
        <f>C6+C16+C25+C36</f>
        <v>22033345.66</v>
      </c>
      <c r="D5" s="8">
        <f t="shared" ref="D5:H5" si="0">D6+D16+D25+D36</f>
        <v>180954</v>
      </c>
      <c r="E5" s="8">
        <f t="shared" si="0"/>
        <v>22214299.66</v>
      </c>
      <c r="F5" s="8">
        <f t="shared" si="0"/>
        <v>9584866.0099999998</v>
      </c>
      <c r="G5" s="8">
        <f t="shared" si="0"/>
        <v>9584866.0099999998</v>
      </c>
      <c r="H5" s="8">
        <f t="shared" si="0"/>
        <v>12629433.65</v>
      </c>
    </row>
    <row r="6" spans="1:8" ht="12.75" customHeight="1">
      <c r="A6" s="58" t="s">
        <v>100</v>
      </c>
      <c r="B6" s="59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6" t="s">
        <v>268</v>
      </c>
      <c r="B7" s="40" t="s">
        <v>101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269</v>
      </c>
      <c r="B8" s="40" t="s">
        <v>102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270</v>
      </c>
      <c r="B9" s="40" t="s">
        <v>103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6" t="s">
        <v>271</v>
      </c>
      <c r="B10" s="40" t="s">
        <v>104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272</v>
      </c>
      <c r="B11" s="40" t="s">
        <v>105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273</v>
      </c>
      <c r="B12" s="40" t="s">
        <v>106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274</v>
      </c>
      <c r="B13" s="40" t="s">
        <v>107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275</v>
      </c>
      <c r="B14" s="40" t="s">
        <v>108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109</v>
      </c>
      <c r="B16" s="73"/>
      <c r="C16" s="8">
        <f>SUM(C17:C23)</f>
        <v>22033345.66</v>
      </c>
      <c r="D16" s="8">
        <f t="shared" ref="D16:G16" si="4">SUM(D17:D23)</f>
        <v>180954</v>
      </c>
      <c r="E16" s="8">
        <f t="shared" si="4"/>
        <v>22214299.66</v>
      </c>
      <c r="F16" s="8">
        <f t="shared" si="4"/>
        <v>9584866.0099999998</v>
      </c>
      <c r="G16" s="8">
        <f t="shared" si="4"/>
        <v>9584866.0099999998</v>
      </c>
      <c r="H16" s="8">
        <f t="shared" si="3"/>
        <v>12629433.65</v>
      </c>
    </row>
    <row r="17" spans="1:8">
      <c r="A17" s="46" t="s">
        <v>276</v>
      </c>
      <c r="B17" s="40" t="s">
        <v>110</v>
      </c>
      <c r="C17" s="9">
        <v>21169205.949999999</v>
      </c>
      <c r="D17" s="9">
        <v>145954</v>
      </c>
      <c r="E17" s="9">
        <f>C17+D17</f>
        <v>21315159.949999999</v>
      </c>
      <c r="F17" s="9">
        <v>9128821.1899999995</v>
      </c>
      <c r="G17" s="9">
        <v>9128821.1899999995</v>
      </c>
      <c r="H17" s="9">
        <f t="shared" si="3"/>
        <v>12186338.76</v>
      </c>
    </row>
    <row r="18" spans="1:8">
      <c r="A18" s="46" t="s">
        <v>277</v>
      </c>
      <c r="B18" s="40" t="s">
        <v>111</v>
      </c>
      <c r="C18" s="9">
        <v>864139.71</v>
      </c>
      <c r="D18" s="9">
        <v>35000</v>
      </c>
      <c r="E18" s="9">
        <f t="shared" ref="E18:E23" si="5">C18+D18</f>
        <v>899139.71</v>
      </c>
      <c r="F18" s="9">
        <v>456044.82</v>
      </c>
      <c r="G18" s="9">
        <v>456044.82</v>
      </c>
      <c r="H18" s="9">
        <f t="shared" si="3"/>
        <v>443094.88999999996</v>
      </c>
    </row>
    <row r="19" spans="1:8">
      <c r="A19" s="46" t="s">
        <v>278</v>
      </c>
      <c r="B19" s="40" t="s">
        <v>112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279</v>
      </c>
      <c r="B20" s="40" t="s">
        <v>113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280</v>
      </c>
      <c r="B21" s="40" t="s">
        <v>114</v>
      </c>
      <c r="C21" s="9"/>
      <c r="D21" s="9"/>
      <c r="E21" s="9">
        <f t="shared" si="5"/>
        <v>0</v>
      </c>
      <c r="F21" s="9"/>
      <c r="G21" s="9"/>
      <c r="H21" s="9">
        <f t="shared" si="3"/>
        <v>0</v>
      </c>
    </row>
    <row r="22" spans="1:8">
      <c r="A22" s="46" t="s">
        <v>281</v>
      </c>
      <c r="B22" s="40" t="s">
        <v>115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282</v>
      </c>
      <c r="B23" s="40" t="s">
        <v>116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117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283</v>
      </c>
      <c r="B26" s="40" t="s">
        <v>118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284</v>
      </c>
      <c r="B27" s="40" t="s">
        <v>119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285</v>
      </c>
      <c r="B28" s="40" t="s">
        <v>120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286</v>
      </c>
      <c r="B29" s="40" t="s">
        <v>121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287</v>
      </c>
      <c r="B30" s="40" t="s">
        <v>122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288</v>
      </c>
      <c r="B31" s="40" t="s">
        <v>123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289</v>
      </c>
      <c r="B32" s="40" t="s">
        <v>124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290</v>
      </c>
      <c r="B33" s="40" t="s">
        <v>125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291</v>
      </c>
      <c r="B34" s="40" t="s">
        <v>126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127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292</v>
      </c>
      <c r="B37" s="40" t="s">
        <v>128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293</v>
      </c>
      <c r="B38" s="48" t="s">
        <v>129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294</v>
      </c>
      <c r="B39" s="40" t="s">
        <v>130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295</v>
      </c>
      <c r="B40" s="40" t="s">
        <v>131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132</v>
      </c>
      <c r="B42" s="73"/>
      <c r="C42" s="8">
        <f>C43+C53+C62+C73</f>
        <v>0</v>
      </c>
      <c r="D42" s="8">
        <f t="shared" ref="D42:G42" si="10">D43+D53+D62+D73</f>
        <v>0</v>
      </c>
      <c r="E42" s="8">
        <f t="shared" si="10"/>
        <v>0</v>
      </c>
      <c r="F42" s="8">
        <f t="shared" si="10"/>
        <v>0</v>
      </c>
      <c r="G42" s="8">
        <f t="shared" si="10"/>
        <v>0</v>
      </c>
      <c r="H42" s="8">
        <f t="shared" si="3"/>
        <v>0</v>
      </c>
    </row>
    <row r="43" spans="1:8" ht="12.75">
      <c r="A43" s="58" t="s">
        <v>100</v>
      </c>
      <c r="B43" s="73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6" t="s">
        <v>296</v>
      </c>
      <c r="B44" s="40" t="s">
        <v>101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297</v>
      </c>
      <c r="B45" s="40" t="s">
        <v>102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298</v>
      </c>
      <c r="B46" s="40" t="s">
        <v>103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6" t="s">
        <v>299</v>
      </c>
      <c r="B47" s="40" t="s">
        <v>104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300</v>
      </c>
      <c r="B48" s="40" t="s">
        <v>105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301</v>
      </c>
      <c r="B49" s="40" t="s">
        <v>106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302</v>
      </c>
      <c r="B50" s="40" t="s">
        <v>107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303</v>
      </c>
      <c r="B51" s="40" t="s">
        <v>108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109</v>
      </c>
      <c r="B53" s="73"/>
      <c r="C53" s="8">
        <f>SUM(C54:C60)</f>
        <v>0</v>
      </c>
      <c r="D53" s="8">
        <f t="shared" ref="D53:G53" si="13">SUM(D54:D60)</f>
        <v>0</v>
      </c>
      <c r="E53" s="8">
        <f t="shared" si="13"/>
        <v>0</v>
      </c>
      <c r="F53" s="8">
        <f t="shared" si="13"/>
        <v>0</v>
      </c>
      <c r="G53" s="8">
        <f t="shared" si="13"/>
        <v>0</v>
      </c>
      <c r="H53" s="8">
        <f t="shared" si="3"/>
        <v>0</v>
      </c>
    </row>
    <row r="54" spans="1:8">
      <c r="A54" s="46" t="s">
        <v>304</v>
      </c>
      <c r="B54" s="40" t="s">
        <v>110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305</v>
      </c>
      <c r="B55" s="40" t="s">
        <v>111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306</v>
      </c>
      <c r="B56" s="40" t="s">
        <v>112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307</v>
      </c>
      <c r="B57" s="40" t="s">
        <v>113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308</v>
      </c>
      <c r="B58" s="40" t="s">
        <v>114</v>
      </c>
      <c r="C58" s="9"/>
      <c r="D58" s="9"/>
      <c r="E58" s="9">
        <f t="shared" si="14"/>
        <v>0</v>
      </c>
      <c r="F58" s="9"/>
      <c r="G58" s="9"/>
      <c r="H58" s="9">
        <f t="shared" si="3"/>
        <v>0</v>
      </c>
    </row>
    <row r="59" spans="1:8">
      <c r="A59" s="46" t="s">
        <v>309</v>
      </c>
      <c r="B59" s="40" t="s">
        <v>115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310</v>
      </c>
      <c r="B60" s="40" t="s">
        <v>116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117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311</v>
      </c>
      <c r="B63" s="40" t="s">
        <v>118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312</v>
      </c>
      <c r="B64" s="40" t="s">
        <v>119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313</v>
      </c>
      <c r="B65" s="40" t="s">
        <v>120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314</v>
      </c>
      <c r="B66" s="40" t="s">
        <v>121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315</v>
      </c>
      <c r="B67" s="40" t="s">
        <v>122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316</v>
      </c>
      <c r="B68" s="40" t="s">
        <v>123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317</v>
      </c>
      <c r="B69" s="40" t="s">
        <v>124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318</v>
      </c>
      <c r="B70" s="40" t="s">
        <v>125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319</v>
      </c>
      <c r="B71" s="40" t="s">
        <v>126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127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320</v>
      </c>
      <c r="B74" s="40" t="s">
        <v>128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321</v>
      </c>
      <c r="B75" s="48" t="s">
        <v>129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322</v>
      </c>
      <c r="B76" s="40" t="s">
        <v>130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323</v>
      </c>
      <c r="B77" s="40" t="s">
        <v>131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22033345.66</v>
      </c>
      <c r="D79" s="8">
        <f t="shared" ref="D79:H79" si="20">D5+D42</f>
        <v>180954</v>
      </c>
      <c r="E79" s="8">
        <f t="shared" si="20"/>
        <v>22214299.66</v>
      </c>
      <c r="F79" s="8">
        <f t="shared" si="20"/>
        <v>9584866.0099999998</v>
      </c>
      <c r="G79" s="8">
        <f t="shared" si="20"/>
        <v>9584866.0099999998</v>
      </c>
      <c r="H79" s="8">
        <f t="shared" si="20"/>
        <v>12629433.65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33" sqref="A33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133</v>
      </c>
      <c r="F3" s="14" t="s">
        <v>86</v>
      </c>
      <c r="G3" s="26" t="s">
        <v>7</v>
      </c>
    </row>
    <row r="4" spans="1:7">
      <c r="A4" s="27" t="s">
        <v>134</v>
      </c>
      <c r="B4" s="28">
        <f>B5+B6+B7+B10+B11+B14</f>
        <v>8103213.9500000002</v>
      </c>
      <c r="C4" s="28">
        <f t="shared" ref="C4:G4" si="0">C5+C6+C7+C10+C11+C14</f>
        <v>-40000</v>
      </c>
      <c r="D4" s="28">
        <f t="shared" si="0"/>
        <v>8063213.9500000002</v>
      </c>
      <c r="E4" s="28">
        <f t="shared" si="0"/>
        <v>3314214.61</v>
      </c>
      <c r="F4" s="28">
        <f t="shared" si="0"/>
        <v>3314214.61</v>
      </c>
      <c r="G4" s="28">
        <f t="shared" si="0"/>
        <v>4748999.3400000008</v>
      </c>
    </row>
    <row r="5" spans="1:7">
      <c r="A5" s="29" t="s">
        <v>135</v>
      </c>
      <c r="B5" s="8">
        <f>8103213.95-B14</f>
        <v>7853213.9500000002</v>
      </c>
      <c r="C5" s="8">
        <f>-40000+C14</f>
        <v>-40000</v>
      </c>
      <c r="D5" s="8">
        <f>8063213.95-D14</f>
        <v>7813213.9500000002</v>
      </c>
      <c r="E5" s="8">
        <f>3314214.61-E14</f>
        <v>3279252.4299999997</v>
      </c>
      <c r="F5" s="8">
        <f>3314214.61-F14</f>
        <v>3279252.4299999997</v>
      </c>
      <c r="G5" s="8">
        <f>D5-E5</f>
        <v>4533961.5200000005</v>
      </c>
    </row>
    <row r="6" spans="1:7">
      <c r="A6" s="29" t="s">
        <v>136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137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138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139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140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141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142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143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144</v>
      </c>
      <c r="B14" s="8">
        <v>250000</v>
      </c>
      <c r="C14" s="8"/>
      <c r="D14" s="8">
        <f t="shared" si="5"/>
        <v>250000</v>
      </c>
      <c r="E14" s="8">
        <v>34962.18</v>
      </c>
      <c r="F14" s="8">
        <v>34962.18</v>
      </c>
      <c r="G14" s="8">
        <f>D14-E14</f>
        <v>215037.82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145</v>
      </c>
      <c r="B16" s="8">
        <f>B17+B18+B19+B22+B23+B26</f>
        <v>0</v>
      </c>
      <c r="C16" s="8">
        <f t="shared" ref="C16:G16" si="6">C17+C18+C19+C22+C23+C26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</row>
    <row r="17" spans="1:7">
      <c r="A17" s="29" t="s">
        <v>135</v>
      </c>
      <c r="B17" s="9">
        <v>0</v>
      </c>
      <c r="C17" s="9">
        <v>0</v>
      </c>
      <c r="D17" s="8">
        <f t="shared" ref="D17:D18" si="7">B17+C17</f>
        <v>0</v>
      </c>
      <c r="E17" s="9">
        <v>0</v>
      </c>
      <c r="F17" s="9">
        <v>0</v>
      </c>
      <c r="G17" s="8">
        <f t="shared" ref="G17:G26" si="8">D17-E17</f>
        <v>0</v>
      </c>
    </row>
    <row r="18" spans="1:7">
      <c r="A18" s="29" t="s">
        <v>136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137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138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139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140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141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142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143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144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146</v>
      </c>
      <c r="B27" s="8">
        <f>B4+B16</f>
        <v>8103213.9500000002</v>
      </c>
      <c r="C27" s="8">
        <f t="shared" ref="C27:G27" si="13">C4+C16</f>
        <v>-40000</v>
      </c>
      <c r="D27" s="8">
        <f t="shared" si="13"/>
        <v>8063213.9500000002</v>
      </c>
      <c r="E27" s="8">
        <f t="shared" si="13"/>
        <v>3314214.61</v>
      </c>
      <c r="F27" s="8">
        <f t="shared" si="13"/>
        <v>3314214.61</v>
      </c>
      <c r="G27" s="8">
        <f t="shared" si="13"/>
        <v>4748999.3400000008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cp:lastPrinted>2017-04-18T18:51:15Z</cp:lastPrinted>
  <dcterms:created xsi:type="dcterms:W3CDTF">2017-01-11T17:22:36Z</dcterms:created>
  <dcterms:modified xsi:type="dcterms:W3CDTF">2017-07-25T01:08:37Z</dcterms:modified>
</cp:coreProperties>
</file>